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280" yWindow="2780" windowWidth="46260" windowHeight="171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" i="1" l="1"/>
  <c r="W8" i="1"/>
  <c r="W4" i="1"/>
  <c r="V6" i="1"/>
  <c r="V7" i="1"/>
  <c r="V8" i="1"/>
  <c r="V3" i="1"/>
  <c r="U4" i="1"/>
  <c r="V4" i="1"/>
  <c r="U5" i="1"/>
  <c r="V5" i="1"/>
  <c r="U7" i="1"/>
  <c r="U8" i="1"/>
  <c r="U3" i="1"/>
  <c r="T4" i="1"/>
  <c r="T5" i="1"/>
  <c r="T6" i="1"/>
  <c r="T7" i="1"/>
  <c r="T8" i="1"/>
  <c r="T3" i="1"/>
</calcChain>
</file>

<file path=xl/sharedStrings.xml><?xml version="1.0" encoding="utf-8"?>
<sst xmlns="http://schemas.openxmlformats.org/spreadsheetml/2006/main" count="90" uniqueCount="81">
  <si>
    <t>DGS Record ID</t>
  </si>
  <si>
    <t>Agency ID</t>
  </si>
  <si>
    <t>Name</t>
  </si>
  <si>
    <t>Address</t>
  </si>
  <si>
    <t>City</t>
  </si>
  <si>
    <t>Postal Code</t>
  </si>
  <si>
    <t>Use Type</t>
  </si>
  <si>
    <t>County/City</t>
  </si>
  <si>
    <t>Managing Agency</t>
  </si>
  <si>
    <t>P0000582</t>
  </si>
  <si>
    <t>DOF Central Office HDQ Charlottesville</t>
  </si>
  <si>
    <t>900 Natural Resources Dr</t>
  </si>
  <si>
    <t>Charlottesville</t>
  </si>
  <si>
    <t>22903-0758</t>
  </si>
  <si>
    <t>Office</t>
  </si>
  <si>
    <t>Albemarle County - 003</t>
  </si>
  <si>
    <t>Forestry, Dept of (DOF) -411</t>
  </si>
  <si>
    <t>P0001117</t>
  </si>
  <si>
    <t>DOC St. Brides CC Chesapeake</t>
  </si>
  <si>
    <t>701 Sanderson Rd</t>
  </si>
  <si>
    <t>Chesapeake</t>
  </si>
  <si>
    <t>23322-2073</t>
  </si>
  <si>
    <t>Correctional Facility</t>
  </si>
  <si>
    <t>Chesapeake city - 550</t>
  </si>
  <si>
    <t>St. Brides Correctional Center (SBCC) -737</t>
  </si>
  <si>
    <t>P0001084</t>
  </si>
  <si>
    <t>DBHDS Eastern State Hospital James City Co</t>
  </si>
  <si>
    <t>4601 Ironbound Rd</t>
  </si>
  <si>
    <t>Williamsburg</t>
  </si>
  <si>
    <t>23188-2648</t>
  </si>
  <si>
    <t>Hospital</t>
  </si>
  <si>
    <t>James City County - 095</t>
  </si>
  <si>
    <t>Eastern State Hospital (ESH) -704</t>
  </si>
  <si>
    <t>P0001037</t>
  </si>
  <si>
    <t>501A4701</t>
  </si>
  <si>
    <t>VDOT NOVA District HDQ Fairfax Co.</t>
  </si>
  <si>
    <t>Fairfax</t>
  </si>
  <si>
    <t>Transportation</t>
  </si>
  <si>
    <t>Fairfax County - 059</t>
  </si>
  <si>
    <t>Transportation, Dept of (VDOT) -501</t>
  </si>
  <si>
    <t>P0000907</t>
  </si>
  <si>
    <t>VDOT No. Neck Res._Haynesville AHQ Richmond Co</t>
  </si>
  <si>
    <t>734 Barnfield Rd</t>
  </si>
  <si>
    <t>Warsaw</t>
  </si>
  <si>
    <t>22572-0038</t>
  </si>
  <si>
    <t>Richmond County - 159</t>
  </si>
  <si>
    <t>DGS Acreage</t>
  </si>
  <si>
    <t>GIS_Acres</t>
  </si>
  <si>
    <t>Open Area Acres</t>
  </si>
  <si>
    <t>Roof Area Sq Ft</t>
  </si>
  <si>
    <t>Array to Meet Demand</t>
  </si>
  <si>
    <t>Annual Solar Insolation (kWh/m2/Day)</t>
  </si>
  <si>
    <t>Service Territory</t>
  </si>
  <si>
    <t>Dominion</t>
  </si>
  <si>
    <t>90 KW</t>
  </si>
  <si>
    <t>Haynesville Correctional Center</t>
  </si>
  <si>
    <t>650 Barnfield Rd</t>
  </si>
  <si>
    <t>Haynesville</t>
  </si>
  <si>
    <t>Notes</t>
  </si>
  <si>
    <r>
      <rPr>
        <sz val="10"/>
        <color rgb="FFFF0000"/>
        <rFont val="Calibri"/>
        <scheme val="minor"/>
      </rPr>
      <t>This facility is located within the Haynesvill Correctional Parcel</t>
    </r>
    <r>
      <rPr>
        <sz val="10"/>
        <color theme="1"/>
        <rFont val="Calibri"/>
        <family val="2"/>
        <scheme val="minor"/>
      </rPr>
      <t xml:space="preserve">. Open areas included grassy areas in front of the facility. </t>
    </r>
  </si>
  <si>
    <t>The open area includes the large field behind the VDOT facility located on the same Parcel</t>
  </si>
  <si>
    <t>P0001162</t>
  </si>
  <si>
    <t xml:space="preserve"> </t>
  </si>
  <si>
    <t>Annual kWh includes Indian Creek Correctional in the same parcel with an aditional 85,599 sq ft of roof</t>
  </si>
  <si>
    <t>Haynesville Correctional Center (HHC)-772</t>
  </si>
  <si>
    <t>Open area on parcel faces north and slopes away</t>
  </si>
  <si>
    <r>
      <t xml:space="preserve">8.2 </t>
    </r>
    <r>
      <rPr>
        <sz val="12"/>
        <color rgb="FFFF0000"/>
        <rFont val="Calibri"/>
        <family val="2"/>
        <scheme val="minor"/>
      </rPr>
      <t>MW</t>
    </r>
  </si>
  <si>
    <r>
      <t xml:space="preserve">6.7 </t>
    </r>
    <r>
      <rPr>
        <sz val="12"/>
        <color rgb="FFFF0000"/>
        <rFont val="Calibri"/>
        <family val="2"/>
        <scheme val="minor"/>
      </rPr>
      <t>MW</t>
    </r>
  </si>
  <si>
    <r>
      <t xml:space="preserve">4.88 </t>
    </r>
    <r>
      <rPr>
        <sz val="12"/>
        <color rgb="FFFF0000"/>
        <rFont val="Calibri"/>
        <family val="2"/>
        <scheme val="minor"/>
      </rPr>
      <t>MW</t>
    </r>
  </si>
  <si>
    <r>
      <t xml:space="preserve">774 </t>
    </r>
    <r>
      <rPr>
        <sz val="12"/>
        <rFont val="Calibri"/>
        <scheme val="minor"/>
      </rPr>
      <t>KW</t>
    </r>
  </si>
  <si>
    <t>Number of 250 watt Panels to Meet Demand</t>
  </si>
  <si>
    <t>Solar Panel Raw Sq Footage</t>
  </si>
  <si>
    <t>Approximate KW generated by roof PV</t>
  </si>
  <si>
    <t>Roof Sq Ft divided by 20 (panel size approx 20 sq ft)</t>
  </si>
  <si>
    <t>DMME Selected 5 sites, 4/20/2016</t>
  </si>
  <si>
    <t>Parcel Annual Demand kWh</t>
  </si>
  <si>
    <t>Land Acres Needed for Array</t>
  </si>
  <si>
    <t>4975 Alliance Dr</t>
  </si>
  <si>
    <t>DGS lists address as 4726 West Ox Dr and Dominion has a low Demand for that address.</t>
  </si>
  <si>
    <r>
      <t xml:space="preserve">1.75 </t>
    </r>
    <r>
      <rPr>
        <sz val="12"/>
        <color rgb="FFFF0000"/>
        <rFont val="Calibri"/>
        <family val="2"/>
        <scheme val="minor"/>
      </rPr>
      <t>MW</t>
    </r>
  </si>
  <si>
    <t>Based on 20 sq ft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</si>
</sst>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scheme val="minor"/>
    </font>
    <font>
      <sz val="12"/>
      <name val="Calibri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wrapText="1"/>
    </xf>
    <xf numFmtId="49" fontId="6" fillId="0" borderId="0" xfId="0" applyNumberFormat="1" applyFont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5" borderId="4" xfId="0" applyFont="1" applyFill="1" applyBorder="1" applyAlignment="1">
      <alignment horizontal="left" vertical="top" wrapText="1"/>
    </xf>
    <xf numFmtId="2" fontId="2" fillId="5" borderId="4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wrapText="1"/>
    </xf>
    <xf numFmtId="0" fontId="2" fillId="5" borderId="4" xfId="0" applyFont="1" applyFill="1" applyBorder="1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345440</xdr:colOff>
      <xdr:row>8</xdr:row>
      <xdr:rowOff>111759</xdr:rowOff>
    </xdr:from>
    <xdr:to>
      <xdr:col>3</xdr:col>
      <xdr:colOff>1043214</xdr:colOff>
      <xdr:row>29</xdr:row>
      <xdr:rowOff>90714</xdr:rowOff>
    </xdr:to>
    <xdr:sp macro="" textlink="">
      <xdr:nvSpPr>
        <xdr:cNvPr id="2" name="TextBox 1"/>
        <xdr:cNvSpPr txBox="1"/>
      </xdr:nvSpPr>
      <xdr:spPr>
        <a:xfrm>
          <a:off x="345440" y="3093991"/>
          <a:ext cx="4689203" cy="426520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u="sng"/>
            <a:t>Spreadsheet Notes</a:t>
          </a:r>
        </a:p>
        <a:p>
          <a:pPr algn="ctr"/>
          <a:endParaRPr lang="en-US" sz="1400" u="sng"/>
        </a:p>
        <a:p>
          <a:r>
            <a:rPr lang="en-US" sz="1400"/>
            <a:t>All</a:t>
          </a:r>
          <a:r>
            <a:rPr lang="en-US" sz="1400" baseline="0"/>
            <a:t> values in this table are based on GIS analysis of aerial imagery and should be considered preliminary until site visits can be performed by qualified personnel.</a:t>
          </a:r>
        </a:p>
        <a:p>
          <a:endParaRPr lang="en-US" sz="1400"/>
        </a:p>
        <a:p>
          <a:r>
            <a:rPr lang="en-US" sz="1400"/>
            <a:t>*Annual kWh Demand is for the Parcel</a:t>
          </a:r>
        </a:p>
        <a:p>
          <a:endParaRPr lang="en-US" sz="1400"/>
        </a:p>
        <a:p>
          <a:r>
            <a:rPr lang="en-US" sz="1400"/>
            <a:t>*Open area Acres is for the Parcel</a:t>
          </a:r>
        </a:p>
        <a:p>
          <a:endParaRPr lang="en-US" sz="1400"/>
        </a:p>
        <a:p>
          <a:r>
            <a:rPr lang="en-US" sz="1400"/>
            <a:t>*Roof Sq Footage is for the Listed Facility only and is contingent upon</a:t>
          </a:r>
          <a:r>
            <a:rPr lang="en-US" sz="1400" baseline="0"/>
            <a:t> </a:t>
          </a:r>
          <a:r>
            <a:rPr lang="en-US" sz="1400"/>
            <a:t>roof</a:t>
          </a:r>
          <a:r>
            <a:rPr lang="en-US" sz="1400" baseline="0"/>
            <a:t> integrity, slope, and shading analysis.</a:t>
          </a:r>
        </a:p>
        <a:p>
          <a:endParaRPr lang="en-US" sz="1400" baseline="0"/>
        </a:p>
        <a:p>
          <a:r>
            <a:rPr lang="en-US" sz="1400" baseline="0"/>
            <a:t>* Solar panel Raw Sq footage is based on a panel sized</a:t>
          </a:r>
        </a:p>
        <a:p>
          <a:r>
            <a:rPr lang="en-US" sz="1400" baseline="0"/>
            <a:t>at 20 sq ft, times the number of panels to meet demand.</a:t>
          </a:r>
        </a:p>
        <a:p>
          <a:r>
            <a:rPr lang="en-US" sz="1400" baseline="0"/>
            <a:t>Solar panels require spacing to avoid shading and the actual number of panels and their arrangement will have to be determined by the solar installer.</a:t>
          </a:r>
        </a:p>
        <a:p>
          <a:endParaRPr lang="en-US" sz="1400" baseline="0"/>
        </a:p>
        <a:p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E1" zoomScale="125" zoomScaleNormal="125" zoomScalePageLayoutView="125" workbookViewId="0">
      <selection activeCell="V3" sqref="V3"/>
    </sheetView>
  </sheetViews>
  <sheetFormatPr baseColWidth="10" defaultColWidth="11" defaultRowHeight="15" x14ac:dyDescent="0"/>
  <cols>
    <col min="1" max="1" width="9.33203125" bestFit="1" customWidth="1"/>
    <col min="3" max="3" width="32" customWidth="1"/>
    <col min="4" max="4" width="19.1640625" bestFit="1" customWidth="1"/>
    <col min="5" max="5" width="11.33203125" bestFit="1" customWidth="1"/>
    <col min="8" max="8" width="11.6640625" bestFit="1" customWidth="1"/>
    <col min="9" max="9" width="17.5" bestFit="1" customWidth="1"/>
    <col min="10" max="10" width="31.33203125" style="36" bestFit="1" customWidth="1"/>
    <col min="11" max="11" width="28.5" style="17" customWidth="1"/>
    <col min="12" max="14" width="11" style="7"/>
    <col min="15" max="15" width="8.5" style="7" customWidth="1"/>
    <col min="16" max="16" width="8" style="7" customWidth="1"/>
    <col min="17" max="17" width="11" style="7"/>
    <col min="18" max="18" width="11.6640625" style="7" customWidth="1"/>
    <col min="19" max="19" width="14.83203125" bestFit="1" customWidth="1"/>
    <col min="20" max="20" width="11" style="31"/>
    <col min="21" max="21" width="14.33203125" style="28" customWidth="1"/>
  </cols>
  <sheetData>
    <row r="1" spans="1:23" ht="36" customHeight="1">
      <c r="F1" s="34" t="s">
        <v>74</v>
      </c>
      <c r="G1" s="7"/>
    </row>
    <row r="2" spans="1:23" ht="5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46</v>
      </c>
      <c r="H2" s="1" t="s">
        <v>6</v>
      </c>
      <c r="I2" s="1" t="s">
        <v>7</v>
      </c>
      <c r="J2" s="1" t="s">
        <v>8</v>
      </c>
      <c r="K2" s="14" t="s">
        <v>58</v>
      </c>
      <c r="L2" s="10" t="s">
        <v>47</v>
      </c>
      <c r="M2" s="6" t="s">
        <v>52</v>
      </c>
      <c r="N2" s="11" t="s">
        <v>75</v>
      </c>
      <c r="O2" s="12" t="s">
        <v>48</v>
      </c>
      <c r="P2" s="6" t="s">
        <v>49</v>
      </c>
      <c r="Q2" s="30" t="s">
        <v>50</v>
      </c>
      <c r="R2" s="6" t="s">
        <v>51</v>
      </c>
      <c r="S2" s="6" t="s">
        <v>70</v>
      </c>
      <c r="T2" s="6" t="s">
        <v>71</v>
      </c>
      <c r="U2" s="29" t="s">
        <v>73</v>
      </c>
      <c r="V2" s="6" t="s">
        <v>72</v>
      </c>
      <c r="W2" s="6" t="s">
        <v>76</v>
      </c>
    </row>
    <row r="3" spans="1:23" ht="28">
      <c r="A3" s="2" t="s">
        <v>9</v>
      </c>
      <c r="B3" s="3">
        <v>41100048</v>
      </c>
      <c r="C3" s="3" t="s">
        <v>10</v>
      </c>
      <c r="D3" s="3" t="s">
        <v>11</v>
      </c>
      <c r="E3" s="3" t="s">
        <v>12</v>
      </c>
      <c r="F3" s="3" t="s">
        <v>13</v>
      </c>
      <c r="G3" s="19">
        <v>32.619999999999997</v>
      </c>
      <c r="H3" s="3" t="s">
        <v>14</v>
      </c>
      <c r="I3" s="3" t="s">
        <v>15</v>
      </c>
      <c r="J3" s="4" t="s">
        <v>16</v>
      </c>
      <c r="K3" s="15" t="s">
        <v>65</v>
      </c>
      <c r="L3" s="7">
        <v>32.21</v>
      </c>
      <c r="M3" s="7" t="s">
        <v>53</v>
      </c>
      <c r="N3" s="9">
        <v>1045824</v>
      </c>
      <c r="O3" s="7">
        <v>0</v>
      </c>
      <c r="P3" s="9">
        <v>41473</v>
      </c>
      <c r="Q3" s="7" t="s">
        <v>69</v>
      </c>
      <c r="R3" s="7">
        <v>4.9400000000000004</v>
      </c>
      <c r="S3" s="9">
        <v>3096</v>
      </c>
      <c r="T3" s="32">
        <f>S3*20</f>
        <v>61920</v>
      </c>
      <c r="U3" s="9">
        <f>P3/20</f>
        <v>2073.65</v>
      </c>
      <c r="V3" s="9">
        <f>U3*250/1000</f>
        <v>518.41250000000002</v>
      </c>
      <c r="W3">
        <v>9.6000000000000002E-2</v>
      </c>
    </row>
    <row r="4" spans="1:23" ht="49" customHeight="1">
      <c r="A4" s="5" t="s">
        <v>17</v>
      </c>
      <c r="B4" s="5">
        <v>73700001</v>
      </c>
      <c r="C4" s="5" t="s">
        <v>18</v>
      </c>
      <c r="D4" s="5" t="s">
        <v>19</v>
      </c>
      <c r="E4" s="5" t="s">
        <v>20</v>
      </c>
      <c r="F4" s="5" t="s">
        <v>21</v>
      </c>
      <c r="G4" s="20">
        <v>246</v>
      </c>
      <c r="H4" s="5" t="s">
        <v>22</v>
      </c>
      <c r="I4" s="5" t="s">
        <v>23</v>
      </c>
      <c r="J4" s="5" t="s">
        <v>24</v>
      </c>
      <c r="K4" s="18" t="s">
        <v>63</v>
      </c>
      <c r="L4" s="7">
        <v>263.89999999999998</v>
      </c>
      <c r="M4" s="8" t="s">
        <v>53</v>
      </c>
      <c r="N4" s="9">
        <v>11357467</v>
      </c>
      <c r="O4" s="7">
        <v>57.6</v>
      </c>
      <c r="P4" s="9">
        <v>138554</v>
      </c>
      <c r="Q4" s="7" t="s">
        <v>66</v>
      </c>
      <c r="R4" s="7">
        <v>5.0599999999999996</v>
      </c>
      <c r="S4" s="9">
        <v>32800</v>
      </c>
      <c r="T4" s="32">
        <f t="shared" ref="T4:T8" si="0">S4*20</f>
        <v>656000</v>
      </c>
      <c r="U4" s="9">
        <f t="shared" ref="U4:U8" si="1">P4/20</f>
        <v>6927.7</v>
      </c>
      <c r="V4" s="9">
        <f t="shared" ref="V4:V8" si="2">U4*250/1000</f>
        <v>1731.925</v>
      </c>
      <c r="W4">
        <f>8.8/8</f>
        <v>1.1000000000000001</v>
      </c>
    </row>
    <row r="5" spans="1:23" ht="28" customHeight="1">
      <c r="A5" s="5" t="s">
        <v>25</v>
      </c>
      <c r="B5" s="5">
        <v>70400001</v>
      </c>
      <c r="C5" s="5" t="s">
        <v>26</v>
      </c>
      <c r="D5" s="5" t="s">
        <v>27</v>
      </c>
      <c r="E5" s="5" t="s">
        <v>28</v>
      </c>
      <c r="F5" s="5" t="s">
        <v>29</v>
      </c>
      <c r="G5" s="20">
        <v>500.03930000000003</v>
      </c>
      <c r="H5" s="5" t="s">
        <v>30</v>
      </c>
      <c r="I5" s="5" t="s">
        <v>31</v>
      </c>
      <c r="J5" s="5" t="s">
        <v>32</v>
      </c>
      <c r="K5" s="16" t="s">
        <v>62</v>
      </c>
      <c r="L5" s="7">
        <v>499.19</v>
      </c>
      <c r="M5" s="7" t="s">
        <v>53</v>
      </c>
      <c r="N5" s="9">
        <v>9201500</v>
      </c>
      <c r="O5" s="7">
        <v>16.399999999999999</v>
      </c>
      <c r="P5" s="9">
        <v>35792</v>
      </c>
      <c r="Q5" s="7" t="s">
        <v>67</v>
      </c>
      <c r="R5" s="7">
        <v>5.04</v>
      </c>
      <c r="S5" s="9">
        <v>26800</v>
      </c>
      <c r="T5" s="32">
        <f t="shared" si="0"/>
        <v>536000</v>
      </c>
      <c r="U5" s="9">
        <f t="shared" si="1"/>
        <v>1789.6</v>
      </c>
      <c r="V5" s="9">
        <f t="shared" si="2"/>
        <v>447.4</v>
      </c>
      <c r="W5">
        <v>0.83</v>
      </c>
    </row>
    <row r="6" spans="1:23" ht="42">
      <c r="A6" s="5" t="s">
        <v>33</v>
      </c>
      <c r="B6" s="5" t="s">
        <v>34</v>
      </c>
      <c r="C6" s="5" t="s">
        <v>35</v>
      </c>
      <c r="D6" s="5" t="s">
        <v>77</v>
      </c>
      <c r="E6" s="5" t="s">
        <v>36</v>
      </c>
      <c r="F6" s="5">
        <v>22030</v>
      </c>
      <c r="G6" s="20">
        <v>27.308</v>
      </c>
      <c r="H6" s="5" t="s">
        <v>37</v>
      </c>
      <c r="I6" s="5" t="s">
        <v>38</v>
      </c>
      <c r="J6" s="5" t="s">
        <v>39</v>
      </c>
      <c r="K6" s="35" t="s">
        <v>78</v>
      </c>
      <c r="L6" s="7">
        <v>19.25</v>
      </c>
      <c r="M6" s="7" t="s">
        <v>53</v>
      </c>
      <c r="N6" s="9">
        <v>2349600</v>
      </c>
      <c r="O6" s="7">
        <v>2.4900000000000002</v>
      </c>
      <c r="P6" s="9">
        <v>19232</v>
      </c>
      <c r="Q6" s="7" t="s">
        <v>79</v>
      </c>
      <c r="R6" s="7">
        <v>4.9000000000000004</v>
      </c>
      <c r="S6" s="9">
        <v>7004</v>
      </c>
      <c r="T6" s="32">
        <f t="shared" si="0"/>
        <v>140080</v>
      </c>
      <c r="U6" s="9">
        <f t="shared" si="1"/>
        <v>961.6</v>
      </c>
      <c r="V6" s="9">
        <f t="shared" si="2"/>
        <v>240.4</v>
      </c>
      <c r="W6">
        <v>14</v>
      </c>
    </row>
    <row r="7" spans="1:23" ht="56">
      <c r="A7" s="21" t="s">
        <v>40</v>
      </c>
      <c r="B7" s="21">
        <v>50163906</v>
      </c>
      <c r="C7" s="21" t="s">
        <v>41</v>
      </c>
      <c r="D7" s="21" t="s">
        <v>42</v>
      </c>
      <c r="E7" s="21" t="s">
        <v>43</v>
      </c>
      <c r="F7" s="21" t="s">
        <v>44</v>
      </c>
      <c r="G7" s="22">
        <v>12.42</v>
      </c>
      <c r="H7" s="21" t="s">
        <v>37</v>
      </c>
      <c r="I7" s="21" t="s">
        <v>45</v>
      </c>
      <c r="J7" s="21" t="s">
        <v>39</v>
      </c>
      <c r="K7" s="23" t="s">
        <v>59</v>
      </c>
      <c r="L7" s="24">
        <v>20.9</v>
      </c>
      <c r="M7" s="24" t="s">
        <v>53</v>
      </c>
      <c r="N7" s="25">
        <v>102233</v>
      </c>
      <c r="O7" s="24">
        <v>15</v>
      </c>
      <c r="P7" s="25">
        <v>4308</v>
      </c>
      <c r="Q7" s="24" t="s">
        <v>54</v>
      </c>
      <c r="R7" s="24">
        <v>4.88</v>
      </c>
      <c r="S7" s="24">
        <v>360</v>
      </c>
      <c r="T7" s="33">
        <f t="shared" si="0"/>
        <v>7200</v>
      </c>
      <c r="U7" s="25">
        <f t="shared" si="1"/>
        <v>215.4</v>
      </c>
      <c r="V7" s="25">
        <f t="shared" si="2"/>
        <v>53.85</v>
      </c>
      <c r="W7">
        <v>1.0999999999999999E-2</v>
      </c>
    </row>
    <row r="8" spans="1:23" ht="42">
      <c r="A8" s="21" t="s">
        <v>61</v>
      </c>
      <c r="B8" s="21">
        <v>77200001</v>
      </c>
      <c r="C8" s="21" t="s">
        <v>55</v>
      </c>
      <c r="D8" s="21" t="s">
        <v>56</v>
      </c>
      <c r="E8" s="21" t="s">
        <v>57</v>
      </c>
      <c r="F8" s="27">
        <v>22472</v>
      </c>
      <c r="G8" s="22">
        <v>122.5</v>
      </c>
      <c r="H8" s="21" t="s">
        <v>22</v>
      </c>
      <c r="I8" s="21" t="s">
        <v>45</v>
      </c>
      <c r="J8" s="21" t="s">
        <v>64</v>
      </c>
      <c r="K8" s="26" t="s">
        <v>60</v>
      </c>
      <c r="L8" s="24">
        <v>140.36000000000001</v>
      </c>
      <c r="M8" s="24" t="s">
        <v>53</v>
      </c>
      <c r="N8" s="25">
        <v>6597296</v>
      </c>
      <c r="O8" s="24">
        <v>18.5</v>
      </c>
      <c r="P8" s="25">
        <v>79515</v>
      </c>
      <c r="Q8" s="24" t="s">
        <v>68</v>
      </c>
      <c r="R8" s="24">
        <v>4.88</v>
      </c>
      <c r="S8" s="25">
        <v>19520</v>
      </c>
      <c r="T8" s="33">
        <f t="shared" si="0"/>
        <v>390400</v>
      </c>
      <c r="U8" s="25">
        <f t="shared" si="1"/>
        <v>3975.75</v>
      </c>
      <c r="V8" s="25">
        <f t="shared" si="2"/>
        <v>993.9375</v>
      </c>
      <c r="W8">
        <f>4.8/8</f>
        <v>0.6</v>
      </c>
    </row>
    <row r="9" spans="1:23">
      <c r="S9" s="7"/>
    </row>
    <row r="10" spans="1:23" ht="45">
      <c r="T10" s="31" t="s">
        <v>80</v>
      </c>
    </row>
    <row r="11" spans="1:23">
      <c r="N11" s="13"/>
    </row>
    <row r="12" spans="1:23">
      <c r="N12" s="13"/>
    </row>
    <row r="13" spans="1:23">
      <c r="N13" s="13"/>
      <c r="O13" s="13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Sturm</dc:creator>
  <cp:lastModifiedBy>Phil Sturm</cp:lastModifiedBy>
  <dcterms:created xsi:type="dcterms:W3CDTF">2016-04-20T20:19:18Z</dcterms:created>
  <dcterms:modified xsi:type="dcterms:W3CDTF">2016-04-27T14:24:06Z</dcterms:modified>
</cp:coreProperties>
</file>